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https://aiccm-my.sharepoint.com/personal/jsb3856_madrid_org/Documents/Portal transparencia/Plan control tributario/Año 2026/"/>
    </mc:Choice>
  </mc:AlternateContent>
  <xr:revisionPtr revIDLastSave="1" documentId="8_{97BCEB43-E013-4680-9BD7-405B43B1F44F}" xr6:coauthVersionLast="47" xr6:coauthVersionMax="47" xr10:uidLastSave="{84D86BDF-89C2-4B7E-9871-203254325874}"/>
  <bookViews>
    <workbookView xWindow="-110" yWindow="-110" windowWidth="19420" windowHeight="10300" xr2:uid="{00000000-000D-0000-FFFF-FFFF00000000}"/>
  </bookViews>
  <sheets>
    <sheet name="datos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7" i="13" l="1"/>
  <c r="E67" i="13" l="1"/>
  <c r="D67" i="13"/>
  <c r="C67" i="13"/>
  <c r="F66" i="13"/>
  <c r="F67" i="13" s="1"/>
  <c r="G55" i="13"/>
  <c r="G56" i="13"/>
  <c r="G57" i="13"/>
  <c r="G54" i="13"/>
  <c r="E57" i="13"/>
  <c r="D57" i="13"/>
  <c r="C57" i="13"/>
  <c r="F56" i="13"/>
  <c r="E56" i="13"/>
  <c r="D56" i="13"/>
  <c r="C56" i="13"/>
  <c r="E55" i="13"/>
  <c r="D55" i="13"/>
  <c r="C55" i="13"/>
  <c r="F54" i="13"/>
  <c r="E54" i="13"/>
  <c r="D54" i="13"/>
  <c r="C54" i="13"/>
  <c r="F52" i="13"/>
  <c r="F57" i="13" s="1"/>
  <c r="F51" i="13"/>
  <c r="F50" i="13"/>
  <c r="F55" i="13" s="1"/>
  <c r="F49" i="13"/>
  <c r="F29" i="13"/>
  <c r="E29" i="13"/>
  <c r="D29" i="13"/>
  <c r="C29" i="13"/>
  <c r="F24" i="13"/>
  <c r="G11" i="13"/>
</calcChain>
</file>

<file path=xl/sharedStrings.xml><?xml version="1.0" encoding="utf-8"?>
<sst xmlns="http://schemas.openxmlformats.org/spreadsheetml/2006/main" count="47" uniqueCount="39">
  <si>
    <t>Número</t>
  </si>
  <si>
    <t>Importe</t>
  </si>
  <si>
    <t>Deuda media</t>
  </si>
  <si>
    <t>ISD</t>
  </si>
  <si>
    <t>ITP</t>
  </si>
  <si>
    <t>AJD</t>
  </si>
  <si>
    <t>JUEGO</t>
  </si>
  <si>
    <t xml:space="preserve">Derechos reconocidos </t>
  </si>
  <si>
    <t xml:space="preserve">Número deudas controladas </t>
  </si>
  <si>
    <t xml:space="preserve">Importe deudas controladas </t>
  </si>
  <si>
    <t>Deuda controlada</t>
  </si>
  <si>
    <t>% Deuda sobre derechos</t>
  </si>
  <si>
    <t>(*) las deudas incluyen cuota, intereses y sanciones</t>
  </si>
  <si>
    <t>REVISIÓN Y CONTROL TRIBUTARIO</t>
  </si>
  <si>
    <t>ATENCIÓN AL CONTRIBUYENTE</t>
  </si>
  <si>
    <t>ÍNDICE CONTROL TRIBUTARIO</t>
  </si>
  <si>
    <t>Número de Autoliquidaciones</t>
  </si>
  <si>
    <t>Número de Autoliquidaciones con uso programas de ayuda</t>
  </si>
  <si>
    <t>Número de Autoliquidaciones elaboradas a petición del contribuyente</t>
  </si>
  <si>
    <t>Número de Valoraciones previas</t>
  </si>
  <si>
    <t>Número de Valoraciones previas por internet</t>
  </si>
  <si>
    <t>Número de Valoraciones previas presenciales</t>
  </si>
  <si>
    <t>Número de Documentos revisados</t>
  </si>
  <si>
    <t>DEUDAS CONTROLADAS POR GESTIÓN E INSPECCIÓN</t>
  </si>
  <si>
    <t>Actuaciones de Gestión e Inspección</t>
  </si>
  <si>
    <t>Actuaciones de Recaudación Ejecutiva</t>
  </si>
  <si>
    <t>Número deudas cobradas</t>
  </si>
  <si>
    <t>Importe deudas cobradas</t>
  </si>
  <si>
    <t>principal</t>
  </si>
  <si>
    <t xml:space="preserve">recargo </t>
  </si>
  <si>
    <t>intereses</t>
  </si>
  <si>
    <t>Sanciones</t>
  </si>
  <si>
    <t>Número sanciones incoadas</t>
  </si>
  <si>
    <t>Importe sanciones incoadas</t>
  </si>
  <si>
    <t>GLOSARIO TÉRMINOS</t>
  </si>
  <si>
    <t>Valoraciones previas: valoraciones de bienes inmuebles previas a las autoliquidaciones de los impuestos de Sucesiones y Donaciones y Transmisiones y Actos Jurídicos, a solicitud del interesado y sólo a efectos de la liquidación de estos tributos. La emisión de la valoración no impide la posterior comprobación administrativa de los elementos de hecho y circunstancias manifestadas por el obligado tributario.</t>
  </si>
  <si>
    <t>Documentos revisados: expedientes revisados</t>
  </si>
  <si>
    <t xml:space="preserve">Número  e importe deudas controladas: Deudas  derivadas tanto de actuaciones de control  extensivo e intensivo como de recaudación ejecutiva. </t>
  </si>
  <si>
    <t>Derechos reconocidos: Derechos reconocidos netos contabilizados en presupuesto por los impuestos cedidos y propios gestionados por la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</si>
</sst>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0.0%"/>
  </numFmts>
  <fonts count="1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C00000"/>
      <name val="Calibri"/>
      <family val="2"/>
      <scheme val="minor"/>
    </font>
    <font>
      <b/>
      <sz val="12"/>
      <color rgb="FF0070C0"/>
      <name val="Arial"/>
      <family val="2"/>
    </font>
    <font>
      <b/>
      <u/>
      <sz val="12"/>
      <color rgb="FFC00000"/>
      <name val="Arial"/>
      <family val="2"/>
    </font>
    <font>
      <b/>
      <u/>
      <sz val="14"/>
      <color rgb="FFC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rgb="FF0070C0"/>
      <name val="Arial"/>
      <family val="2"/>
    </font>
    <font>
      <b/>
      <u/>
      <sz val="12"/>
      <color theme="4"/>
      <name val="Arial"/>
      <family val="2"/>
    </font>
    <font>
      <sz val="12"/>
      <color rgb="FF0070C0"/>
      <name val="Arial"/>
      <family val="2"/>
    </font>
    <font>
      <sz val="12"/>
      <color theme="4"/>
      <name val="Arial"/>
      <family val="2"/>
    </font>
    <font>
      <b/>
      <i/>
      <u/>
      <sz val="12"/>
      <color rgb="FF0070C0"/>
      <name val="Arial"/>
      <family val="2"/>
    </font>
    <font>
      <b/>
      <u/>
      <sz val="12"/>
      <color rgb="FF0070C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2" borderId="0" xfId="0" applyFont="1" applyFill="1"/>
    <xf numFmtId="10" fontId="0" fillId="0" borderId="0" xfId="0" applyNumberFormat="1"/>
    <xf numFmtId="0" fontId="8" fillId="0" borderId="1" xfId="0" applyFont="1" applyBorder="1"/>
    <xf numFmtId="0" fontId="9" fillId="2" borderId="0" xfId="0" applyFont="1" applyFill="1" applyAlignment="1">
      <alignment horizontal="left" indent="2"/>
    </xf>
    <xf numFmtId="0" fontId="10" fillId="2" borderId="0" xfId="0" applyFont="1" applyFill="1" applyAlignment="1">
      <alignment horizontal="left"/>
    </xf>
    <xf numFmtId="0" fontId="11" fillId="2" borderId="0" xfId="0" applyFont="1" applyFill="1"/>
    <xf numFmtId="0" fontId="10" fillId="2" borderId="0" xfId="0" applyFont="1" applyFill="1" applyAlignment="1">
      <alignment horizontal="left" wrapText="1"/>
    </xf>
    <xf numFmtId="0" fontId="12" fillId="2" borderId="0" xfId="0" applyFont="1" applyFill="1"/>
    <xf numFmtId="0" fontId="13" fillId="0" borderId="0" xfId="0" applyFont="1" applyAlignment="1">
      <alignment horizontal="justify" vertical="center"/>
    </xf>
    <xf numFmtId="0" fontId="5" fillId="2" borderId="0" xfId="0" applyFont="1" applyFill="1" applyAlignment="1">
      <alignment horizontal="right"/>
    </xf>
    <xf numFmtId="164" fontId="6" fillId="2" borderId="0" xfId="0" applyNumberFormat="1" applyFont="1" applyFill="1"/>
    <xf numFmtId="3" fontId="0" fillId="0" borderId="0" xfId="0" applyNumberFormat="1"/>
    <xf numFmtId="0" fontId="0" fillId="2" borderId="0" xfId="0" applyFill="1"/>
    <xf numFmtId="3" fontId="1" fillId="2" borderId="0" xfId="0" applyNumberFormat="1" applyFont="1" applyFill="1"/>
    <xf numFmtId="0" fontId="3" fillId="2" borderId="0" xfId="0" applyFont="1" applyFill="1" applyAlignment="1">
      <alignment wrapText="1"/>
    </xf>
    <xf numFmtId="3" fontId="6" fillId="2" borderId="0" xfId="0" applyNumberFormat="1" applyFont="1" applyFill="1"/>
    <xf numFmtId="164" fontId="7" fillId="2" borderId="0" xfId="0" applyNumberFormat="1" applyFont="1" applyFill="1"/>
    <xf numFmtId="165" fontId="6" fillId="2" borderId="0" xfId="0" applyNumberFormat="1" applyFont="1" applyFill="1"/>
    <xf numFmtId="0" fontId="0" fillId="0" borderId="0" xfId="0" applyBorder="1"/>
    <xf numFmtId="0" fontId="13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11" fillId="2" borderId="0" xfId="0" applyFont="1" applyFill="1" applyBorder="1"/>
    <xf numFmtId="164" fontId="6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165" fontId="6" fillId="2" borderId="0" xfId="0" applyNumberFormat="1" applyFont="1" applyFill="1" applyBorder="1"/>
    <xf numFmtId="0" fontId="14" fillId="2" borderId="0" xfId="0" applyFont="1" applyFill="1"/>
    <xf numFmtId="0" fontId="15" fillId="2" borderId="0" xfId="0" applyFont="1" applyFill="1" applyAlignment="1">
      <alignment horizontal="left"/>
    </xf>
    <xf numFmtId="3" fontId="7" fillId="2" borderId="0" xfId="0" applyNumberFormat="1" applyFont="1" applyFill="1"/>
    <xf numFmtId="0" fontId="16" fillId="2" borderId="0" xfId="0" applyFont="1" applyFill="1" applyAlignment="1">
      <alignment horizontal="left"/>
    </xf>
    <xf numFmtId="164" fontId="0" fillId="0" borderId="0" xfId="0" applyNumberFormat="1" applyBorder="1"/>
    <xf numFmtId="0" fontId="17" fillId="0" borderId="0" xfId="0" applyFont="1" applyBorder="1"/>
    <xf numFmtId="0" fontId="18" fillId="0" borderId="0" xfId="0" applyFont="1" applyBorder="1"/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P77"/>
  <sheetViews>
    <sheetView showGridLines="0" tabSelected="1" workbookViewId="0">
      <selection activeCell="H30" sqref="H30"/>
    </sheetView>
  </sheetViews>
  <sheetFormatPr baseColWidth="10" defaultColWidth="11.453125" defaultRowHeight="14.5" x14ac:dyDescent="0.35"/>
  <cols>
    <col min="1" max="1" width="7.6328125" customWidth="1"/>
    <col min="2" max="2" width="54.54296875" customWidth="1"/>
    <col min="3" max="3" width="17" customWidth="1"/>
    <col min="4" max="4" width="17.6328125" customWidth="1"/>
    <col min="5" max="7" width="16.6328125" customWidth="1"/>
    <col min="8" max="8" width="20.90625" customWidth="1"/>
    <col min="9" max="9" width="12.54296875" bestFit="1" customWidth="1"/>
    <col min="10" max="10" width="59.453125" customWidth="1"/>
    <col min="11" max="11" width="12.6328125" bestFit="1" customWidth="1"/>
    <col min="12" max="12" width="15.54296875" customWidth="1"/>
    <col min="13" max="15" width="12.6328125" bestFit="1" customWidth="1"/>
  </cols>
  <sheetData>
    <row r="3" spans="2:15" ht="15.5" x14ac:dyDescent="0.35">
      <c r="B3" s="11" t="s">
        <v>14</v>
      </c>
      <c r="C3" s="16"/>
      <c r="D3" s="16"/>
      <c r="E3" s="16"/>
      <c r="F3" s="16"/>
      <c r="G3" s="16"/>
    </row>
    <row r="4" spans="2:15" ht="15.5" x14ac:dyDescent="0.35">
      <c r="C4" s="16"/>
      <c r="D4" s="16"/>
      <c r="E4" s="16"/>
      <c r="F4" s="16"/>
      <c r="G4" s="16"/>
    </row>
    <row r="5" spans="2:15" ht="18.5" x14ac:dyDescent="0.45">
      <c r="C5" s="12">
        <v>2021</v>
      </c>
      <c r="D5" s="12">
        <v>2022</v>
      </c>
      <c r="E5" s="12">
        <v>2023</v>
      </c>
      <c r="F5" s="12">
        <v>2024</v>
      </c>
      <c r="G5" s="12">
        <v>2025</v>
      </c>
    </row>
    <row r="6" spans="2:15" ht="15.5" x14ac:dyDescent="0.35">
      <c r="B6" s="3" t="s">
        <v>16</v>
      </c>
      <c r="C6" s="16">
        <v>1152427</v>
      </c>
      <c r="D6" s="16">
        <v>1121175</v>
      </c>
      <c r="E6" s="16">
        <v>1077278</v>
      </c>
      <c r="F6" s="16">
        <v>1129695</v>
      </c>
      <c r="G6" s="16">
        <v>1158175</v>
      </c>
      <c r="L6" s="1"/>
    </row>
    <row r="7" spans="2:15" ht="31" x14ac:dyDescent="0.35">
      <c r="B7" s="17" t="s">
        <v>17</v>
      </c>
      <c r="C7" s="16">
        <v>1106762</v>
      </c>
      <c r="D7" s="16">
        <v>1077734</v>
      </c>
      <c r="E7" s="16">
        <v>1073333</v>
      </c>
      <c r="F7" s="16">
        <v>1129381</v>
      </c>
      <c r="G7" s="16">
        <v>1157903</v>
      </c>
      <c r="O7" s="2"/>
    </row>
    <row r="8" spans="2:15" ht="31" x14ac:dyDescent="0.35">
      <c r="B8" s="17" t="s">
        <v>18</v>
      </c>
      <c r="C8" s="16">
        <v>130231</v>
      </c>
      <c r="D8" s="16">
        <v>143739</v>
      </c>
      <c r="E8" s="16">
        <v>176772</v>
      </c>
      <c r="F8" s="16">
        <v>188810</v>
      </c>
      <c r="G8" s="16">
        <v>194525</v>
      </c>
      <c r="O8" s="2"/>
    </row>
    <row r="9" spans="2:15" ht="15.5" x14ac:dyDescent="0.35">
      <c r="B9" s="3"/>
      <c r="C9" s="16"/>
      <c r="D9" s="16"/>
      <c r="E9" s="16"/>
      <c r="F9" s="16"/>
      <c r="G9" s="16"/>
      <c r="O9" s="2"/>
    </row>
    <row r="10" spans="2:15" ht="15.5" x14ac:dyDescent="0.35">
      <c r="B10" s="3"/>
      <c r="C10" s="16"/>
      <c r="D10" s="16"/>
      <c r="E10" s="16"/>
      <c r="F10" s="16"/>
      <c r="G10" s="16"/>
      <c r="O10" s="2"/>
    </row>
    <row r="11" spans="2:15" ht="15.5" x14ac:dyDescent="0.35">
      <c r="B11" s="3" t="s">
        <v>19</v>
      </c>
      <c r="C11" s="16">
        <v>149663</v>
      </c>
      <c r="D11" s="16">
        <v>19502</v>
      </c>
      <c r="E11" s="16">
        <v>15129</v>
      </c>
      <c r="F11" s="16">
        <v>14040</v>
      </c>
      <c r="G11" s="16">
        <f>+G12+G13</f>
        <v>13033</v>
      </c>
      <c r="H11" s="14"/>
      <c r="O11" s="2"/>
    </row>
    <row r="12" spans="2:15" ht="18.5" x14ac:dyDescent="0.45">
      <c r="B12" s="6" t="s">
        <v>20</v>
      </c>
      <c r="C12" s="18">
        <v>134841</v>
      </c>
      <c r="D12" s="18">
        <v>11798</v>
      </c>
      <c r="E12" s="18">
        <v>9507</v>
      </c>
      <c r="F12" s="18">
        <v>9649</v>
      </c>
      <c r="G12" s="18">
        <v>8409</v>
      </c>
      <c r="J12" s="12"/>
      <c r="O12" s="2"/>
    </row>
    <row r="13" spans="2:15" x14ac:dyDescent="0.35">
      <c r="B13" s="6" t="s">
        <v>21</v>
      </c>
      <c r="C13" s="18">
        <v>14822</v>
      </c>
      <c r="D13" s="18">
        <v>7704</v>
      </c>
      <c r="E13" s="18">
        <v>5622</v>
      </c>
      <c r="F13" s="18">
        <v>4391</v>
      </c>
      <c r="G13" s="18">
        <v>4624</v>
      </c>
    </row>
    <row r="14" spans="2:15" x14ac:dyDescent="0.35">
      <c r="H14" s="4"/>
    </row>
    <row r="16" spans="2:15" ht="15.5" x14ac:dyDescent="0.35">
      <c r="B16" s="11" t="s">
        <v>13</v>
      </c>
    </row>
    <row r="17" spans="2:7" ht="15.5" x14ac:dyDescent="0.35">
      <c r="B17" s="11"/>
    </row>
    <row r="18" spans="2:7" ht="18.5" x14ac:dyDescent="0.45">
      <c r="B18" s="15"/>
      <c r="C18" s="12">
        <v>2021</v>
      </c>
      <c r="D18" s="12">
        <v>2022</v>
      </c>
      <c r="E18" s="12">
        <v>2023</v>
      </c>
      <c r="F18" s="12">
        <v>2024</v>
      </c>
      <c r="G18" s="12">
        <v>2025</v>
      </c>
    </row>
    <row r="19" spans="2:7" ht="15.5" x14ac:dyDescent="0.35">
      <c r="B19" s="3" t="s">
        <v>22</v>
      </c>
      <c r="C19" s="16">
        <v>866649</v>
      </c>
      <c r="D19" s="16">
        <v>832980</v>
      </c>
      <c r="E19" s="16">
        <v>827424</v>
      </c>
      <c r="F19" s="16">
        <v>881023</v>
      </c>
      <c r="G19" s="16">
        <v>902865</v>
      </c>
    </row>
    <row r="21" spans="2:7" ht="15.5" x14ac:dyDescent="0.35">
      <c r="B21" s="29" t="s">
        <v>24</v>
      </c>
    </row>
    <row r="22" spans="2:7" ht="18.5" x14ac:dyDescent="0.45">
      <c r="C22" s="12">
        <v>2021</v>
      </c>
      <c r="D22" s="12">
        <v>2022</v>
      </c>
      <c r="E22" s="12">
        <v>2023</v>
      </c>
      <c r="F22" s="12">
        <v>2024</v>
      </c>
      <c r="G22" s="12">
        <v>2025</v>
      </c>
    </row>
    <row r="23" spans="2:7" ht="15.5" x14ac:dyDescent="0.35">
      <c r="B23" s="30" t="s">
        <v>8</v>
      </c>
      <c r="C23" s="31">
        <v>35682</v>
      </c>
      <c r="D23" s="31">
        <v>39698</v>
      </c>
      <c r="E23" s="31">
        <v>35443</v>
      </c>
      <c r="F23" s="31">
        <v>44471</v>
      </c>
      <c r="G23" s="31">
        <v>46594</v>
      </c>
    </row>
    <row r="24" spans="2:7" ht="15.5" x14ac:dyDescent="0.35">
      <c r="B24" s="30" t="s">
        <v>9</v>
      </c>
      <c r="C24" s="19">
        <v>343746916.74000001</v>
      </c>
      <c r="D24" s="19">
        <v>263365526</v>
      </c>
      <c r="E24" s="19">
        <v>230171759.94000003</v>
      </c>
      <c r="F24" s="19">
        <f>247.55615024*1000000</f>
        <v>247556150.23999998</v>
      </c>
      <c r="G24" s="19">
        <v>280510747.20000005</v>
      </c>
    </row>
    <row r="26" spans="2:7" ht="15.5" x14ac:dyDescent="0.35">
      <c r="B26" s="29" t="s">
        <v>25</v>
      </c>
    </row>
    <row r="27" spans="2:7" ht="18.5" x14ac:dyDescent="0.45">
      <c r="B27" s="7"/>
      <c r="C27" s="12">
        <v>2021</v>
      </c>
      <c r="D27" s="12">
        <v>2022</v>
      </c>
      <c r="E27" s="12">
        <v>2023</v>
      </c>
      <c r="F27" s="12">
        <v>2024</v>
      </c>
      <c r="G27" s="12">
        <v>2025</v>
      </c>
    </row>
    <row r="28" spans="2:7" ht="15.5" x14ac:dyDescent="0.35">
      <c r="B28" s="30" t="s">
        <v>26</v>
      </c>
      <c r="C28" s="31">
        <v>11442</v>
      </c>
      <c r="D28" s="31">
        <v>10902</v>
      </c>
      <c r="E28" s="31">
        <v>9221</v>
      </c>
      <c r="F28" s="31">
        <v>8857</v>
      </c>
      <c r="G28" s="31">
        <v>15381</v>
      </c>
    </row>
    <row r="29" spans="2:7" ht="15.5" x14ac:dyDescent="0.35">
      <c r="B29" s="30" t="s">
        <v>27</v>
      </c>
      <c r="C29" s="19">
        <f>SUM(C30:C32)</f>
        <v>32555609</v>
      </c>
      <c r="D29" s="19">
        <f>SUM(D30:D32)</f>
        <v>33326617</v>
      </c>
      <c r="E29" s="19">
        <f>SUM(E30:E32)</f>
        <v>27891660</v>
      </c>
      <c r="F29" s="19">
        <f>+F30+F31+F32</f>
        <v>27087641.420000002</v>
      </c>
      <c r="G29" s="19">
        <v>37616096</v>
      </c>
    </row>
    <row r="30" spans="2:7" x14ac:dyDescent="0.35">
      <c r="B30" s="32" t="s">
        <v>28</v>
      </c>
      <c r="C30" s="13">
        <v>27051973</v>
      </c>
      <c r="D30" s="13">
        <v>28236772</v>
      </c>
      <c r="E30" s="13">
        <v>23388866</v>
      </c>
      <c r="F30" s="13">
        <v>21071925.920000002</v>
      </c>
      <c r="G30" s="13">
        <v>30153212</v>
      </c>
    </row>
    <row r="31" spans="2:7" x14ac:dyDescent="0.35">
      <c r="B31" s="32" t="s">
        <v>29</v>
      </c>
      <c r="C31" s="13">
        <v>4298787</v>
      </c>
      <c r="D31" s="13">
        <v>3776863</v>
      </c>
      <c r="E31" s="13">
        <v>3437514</v>
      </c>
      <c r="F31" s="13">
        <v>3891073.87</v>
      </c>
      <c r="G31" s="13">
        <v>4957716</v>
      </c>
    </row>
    <row r="32" spans="2:7" x14ac:dyDescent="0.35">
      <c r="B32" s="32" t="s">
        <v>30</v>
      </c>
      <c r="C32" s="13">
        <v>1204849</v>
      </c>
      <c r="D32" s="13">
        <v>1312982</v>
      </c>
      <c r="E32" s="13">
        <v>1065280</v>
      </c>
      <c r="F32" s="13">
        <v>2124641.63</v>
      </c>
      <c r="G32" s="13">
        <v>2505168</v>
      </c>
    </row>
    <row r="33" spans="2:7" x14ac:dyDescent="0.35">
      <c r="B33" s="32"/>
      <c r="C33" s="13"/>
      <c r="D33" s="13"/>
      <c r="E33" s="13"/>
      <c r="F33" s="13"/>
      <c r="G33" s="13"/>
    </row>
    <row r="34" spans="2:7" x14ac:dyDescent="0.35">
      <c r="B34" s="32"/>
      <c r="C34" s="13"/>
      <c r="D34" s="13"/>
      <c r="E34" s="13"/>
      <c r="F34" s="13"/>
      <c r="G34" s="13"/>
    </row>
    <row r="35" spans="2:7" ht="15.5" x14ac:dyDescent="0.35">
      <c r="B35" s="3"/>
      <c r="C35" s="19"/>
      <c r="D35" s="19"/>
      <c r="E35" s="19"/>
      <c r="F35" s="19"/>
      <c r="G35" s="19"/>
    </row>
    <row r="36" spans="2:7" ht="15.5" x14ac:dyDescent="0.35">
      <c r="B36" s="29" t="s">
        <v>31</v>
      </c>
    </row>
    <row r="37" spans="2:7" ht="18.5" x14ac:dyDescent="0.45">
      <c r="B37" s="7"/>
      <c r="C37" s="12">
        <v>2021</v>
      </c>
      <c r="D37" s="12">
        <v>2022</v>
      </c>
      <c r="E37" s="12">
        <v>2023</v>
      </c>
      <c r="F37" s="12">
        <v>2024</v>
      </c>
      <c r="G37" s="12">
        <v>2025</v>
      </c>
    </row>
    <row r="38" spans="2:7" ht="15.5" x14ac:dyDescent="0.35">
      <c r="B38" s="30" t="s">
        <v>32</v>
      </c>
      <c r="C38" s="31">
        <v>1790</v>
      </c>
      <c r="D38" s="31">
        <v>1863</v>
      </c>
      <c r="E38" s="31">
        <v>1996</v>
      </c>
      <c r="F38" s="31">
        <v>2663</v>
      </c>
      <c r="G38" s="31">
        <v>1516</v>
      </c>
    </row>
    <row r="39" spans="2:7" ht="15.5" x14ac:dyDescent="0.35">
      <c r="B39" s="30" t="s">
        <v>33</v>
      </c>
      <c r="C39" s="19">
        <v>11301835.85</v>
      </c>
      <c r="D39" s="19">
        <v>8636900.9100000001</v>
      </c>
      <c r="E39" s="19">
        <v>10542830.449999999</v>
      </c>
      <c r="F39" s="19">
        <v>10158538</v>
      </c>
      <c r="G39" s="19">
        <v>7892321</v>
      </c>
    </row>
    <row r="42" spans="2:7" ht="31" x14ac:dyDescent="0.35">
      <c r="B42" s="9" t="s">
        <v>23</v>
      </c>
    </row>
    <row r="43" spans="2:7" ht="18.5" x14ac:dyDescent="0.45">
      <c r="B43" s="7" t="s">
        <v>0</v>
      </c>
      <c r="C43" s="12">
        <v>2021</v>
      </c>
      <c r="D43" s="12">
        <v>2022</v>
      </c>
      <c r="E43" s="12">
        <v>2023</v>
      </c>
      <c r="F43" s="12">
        <v>2024</v>
      </c>
      <c r="G43" s="12">
        <v>2025</v>
      </c>
    </row>
    <row r="44" spans="2:7" ht="24.9" customHeight="1" x14ac:dyDescent="0.35">
      <c r="B44" s="10" t="s">
        <v>3</v>
      </c>
      <c r="C44" s="18">
        <v>10529</v>
      </c>
      <c r="D44" s="18">
        <v>13531</v>
      </c>
      <c r="E44" s="18">
        <v>11048</v>
      </c>
      <c r="F44" s="18">
        <v>15427</v>
      </c>
      <c r="G44" s="18">
        <v>16362</v>
      </c>
    </row>
    <row r="45" spans="2:7" ht="24.9" customHeight="1" x14ac:dyDescent="0.35">
      <c r="B45" s="10" t="s">
        <v>4</v>
      </c>
      <c r="C45" s="18">
        <v>18046</v>
      </c>
      <c r="D45" s="18">
        <v>18443</v>
      </c>
      <c r="E45" s="18">
        <v>17739</v>
      </c>
      <c r="F45" s="18">
        <v>22642</v>
      </c>
      <c r="G45" s="18">
        <v>24270</v>
      </c>
    </row>
    <row r="46" spans="2:7" ht="24.9" customHeight="1" x14ac:dyDescent="0.35">
      <c r="B46" s="10" t="s">
        <v>5</v>
      </c>
      <c r="C46" s="18">
        <v>5625</v>
      </c>
      <c r="D46" s="18">
        <v>6264</v>
      </c>
      <c r="E46" s="18">
        <v>5817</v>
      </c>
      <c r="F46" s="18">
        <v>5476</v>
      </c>
      <c r="G46" s="18">
        <v>5296</v>
      </c>
    </row>
    <row r="47" spans="2:7" ht="24.9" customHeight="1" x14ac:dyDescent="0.35">
      <c r="B47" s="10" t="s">
        <v>6</v>
      </c>
      <c r="C47" s="18">
        <v>1482</v>
      </c>
      <c r="D47" s="18">
        <v>1460</v>
      </c>
      <c r="E47" s="18">
        <v>839</v>
      </c>
      <c r="F47" s="18">
        <v>757</v>
      </c>
      <c r="G47" s="18">
        <v>504</v>
      </c>
    </row>
    <row r="48" spans="2:7" ht="24.9" customHeight="1" x14ac:dyDescent="0.45">
      <c r="B48" s="7" t="s">
        <v>1</v>
      </c>
      <c r="C48" s="12">
        <v>2021</v>
      </c>
      <c r="D48" s="12">
        <v>2022</v>
      </c>
      <c r="E48" s="12">
        <v>2023</v>
      </c>
      <c r="F48" s="12">
        <v>2024</v>
      </c>
      <c r="G48" s="12">
        <v>2025</v>
      </c>
    </row>
    <row r="49" spans="2:7" ht="24.9" customHeight="1" x14ac:dyDescent="0.35">
      <c r="B49" s="10" t="s">
        <v>3</v>
      </c>
      <c r="C49" s="13">
        <v>237630437.34999999</v>
      </c>
      <c r="D49" s="13">
        <v>186655406</v>
      </c>
      <c r="E49" s="13">
        <v>165273395.46000001</v>
      </c>
      <c r="F49" s="13">
        <f>170.69590312*1000000</f>
        <v>170695903.12</v>
      </c>
      <c r="G49" s="13">
        <v>200593321.38000003</v>
      </c>
    </row>
    <row r="50" spans="2:7" ht="24.9" customHeight="1" x14ac:dyDescent="0.35">
      <c r="B50" s="10" t="s">
        <v>4</v>
      </c>
      <c r="C50" s="13">
        <v>70316828.810000002</v>
      </c>
      <c r="D50" s="13">
        <v>53204962</v>
      </c>
      <c r="E50" s="13">
        <v>47763847.170000002</v>
      </c>
      <c r="F50" s="13">
        <f>56.67646056*1000000</f>
        <v>56676460.560000002</v>
      </c>
      <c r="G50" s="13">
        <v>59561935.5</v>
      </c>
    </row>
    <row r="51" spans="2:7" ht="24.9" customHeight="1" x14ac:dyDescent="0.35">
      <c r="B51" s="10" t="s">
        <v>5</v>
      </c>
      <c r="C51" s="13">
        <v>14058638.41</v>
      </c>
      <c r="D51" s="13">
        <v>14416904</v>
      </c>
      <c r="E51" s="13">
        <v>9356519.8300000001</v>
      </c>
      <c r="F51" s="13">
        <f>8.28731377*1000000</f>
        <v>8287313.7700000005</v>
      </c>
      <c r="G51" s="13">
        <v>10735306.67</v>
      </c>
    </row>
    <row r="52" spans="2:7" ht="24.9" customHeight="1" x14ac:dyDescent="0.35">
      <c r="B52" s="10" t="s">
        <v>6</v>
      </c>
      <c r="C52" s="13">
        <v>21741012.170000002</v>
      </c>
      <c r="D52" s="13">
        <v>9088254</v>
      </c>
      <c r="E52" s="13">
        <v>7777997.4799999995</v>
      </c>
      <c r="F52" s="13">
        <f>5.93961965*1000000</f>
        <v>5939619.6500000004</v>
      </c>
      <c r="G52" s="13">
        <v>5193384.8900000006</v>
      </c>
    </row>
    <row r="53" spans="2:7" ht="24.9" customHeight="1" x14ac:dyDescent="0.45">
      <c r="B53" s="7" t="s">
        <v>2</v>
      </c>
      <c r="C53" s="12">
        <v>2021</v>
      </c>
      <c r="D53" s="12">
        <v>2022</v>
      </c>
      <c r="E53" s="12">
        <v>2023</v>
      </c>
      <c r="F53" s="12">
        <v>2024</v>
      </c>
      <c r="G53" s="12">
        <v>2025</v>
      </c>
    </row>
    <row r="54" spans="2:7" ht="24.9" customHeight="1" x14ac:dyDescent="0.35">
      <c r="B54" s="8" t="s">
        <v>3</v>
      </c>
      <c r="C54" s="13">
        <f t="shared" ref="C54:D54" si="0">+C49/C44</f>
        <v>22569.136418463291</v>
      </c>
      <c r="D54" s="13">
        <f t="shared" si="0"/>
        <v>13794.649767201241</v>
      </c>
      <c r="E54" s="13">
        <f>+E49/E44</f>
        <v>14959.575982983346</v>
      </c>
      <c r="F54" s="13">
        <f>+F49/F44</f>
        <v>11064.750315680301</v>
      </c>
      <c r="G54" s="13">
        <f>+G49/G44</f>
        <v>12259.706721672168</v>
      </c>
    </row>
    <row r="55" spans="2:7" ht="24.9" customHeight="1" x14ac:dyDescent="0.35">
      <c r="B55" s="8" t="s">
        <v>4</v>
      </c>
      <c r="C55" s="13">
        <f t="shared" ref="C55:G55" si="1">+C50/C45</f>
        <v>3896.5326836972185</v>
      </c>
      <c r="D55" s="13">
        <f t="shared" si="1"/>
        <v>2884.8322940953208</v>
      </c>
      <c r="E55" s="13">
        <f t="shared" si="1"/>
        <v>2692.5896144089297</v>
      </c>
      <c r="F55" s="13">
        <f t="shared" si="1"/>
        <v>2503.1561063510294</v>
      </c>
      <c r="G55" s="13">
        <f t="shared" si="1"/>
        <v>2454.1382571075401</v>
      </c>
    </row>
    <row r="56" spans="2:7" ht="24.9" customHeight="1" x14ac:dyDescent="0.35">
      <c r="B56" s="8" t="s">
        <v>5</v>
      </c>
      <c r="C56" s="13">
        <f t="shared" ref="C56:G56" si="2">+C51/C46</f>
        <v>2499.313495111111</v>
      </c>
      <c r="D56" s="13">
        <f t="shared" si="2"/>
        <v>2301.5491698595147</v>
      </c>
      <c r="E56" s="13">
        <f t="shared" si="2"/>
        <v>1608.478567990373</v>
      </c>
      <c r="F56" s="13">
        <f t="shared" si="2"/>
        <v>1513.3881975894815</v>
      </c>
      <c r="G56" s="13">
        <f t="shared" si="2"/>
        <v>2027.0594165407854</v>
      </c>
    </row>
    <row r="57" spans="2:7" ht="24.9" customHeight="1" x14ac:dyDescent="0.35">
      <c r="B57" s="8" t="s">
        <v>6</v>
      </c>
      <c r="C57" s="13">
        <f t="shared" ref="C57:G57" si="3">+C52/C47</f>
        <v>14670.048697705804</v>
      </c>
      <c r="D57" s="13">
        <f t="shared" si="3"/>
        <v>6224.8315068493148</v>
      </c>
      <c r="E57" s="13">
        <f t="shared" si="3"/>
        <v>9270.5571871275315</v>
      </c>
      <c r="F57" s="13">
        <f t="shared" si="3"/>
        <v>7846.2610964332898</v>
      </c>
      <c r="G57" s="13">
        <f t="shared" si="3"/>
        <v>10304.33509920635</v>
      </c>
    </row>
    <row r="58" spans="2:7" ht="24.9" customHeight="1" x14ac:dyDescent="0.45">
      <c r="B58" s="8"/>
      <c r="C58" s="12"/>
      <c r="D58" s="12"/>
      <c r="E58" s="12"/>
      <c r="F58" s="12"/>
      <c r="G58" s="12"/>
    </row>
    <row r="59" spans="2:7" x14ac:dyDescent="0.35">
      <c r="B59" s="5" t="s">
        <v>12</v>
      </c>
      <c r="C59" s="13"/>
      <c r="D59" s="13"/>
      <c r="E59" s="13"/>
      <c r="F59" s="13"/>
      <c r="G59" s="13"/>
    </row>
    <row r="60" spans="2:7" x14ac:dyDescent="0.35">
      <c r="C60" s="13"/>
    </row>
    <row r="61" spans="2:7" x14ac:dyDescent="0.35">
      <c r="B61" s="21"/>
      <c r="C61" s="20"/>
    </row>
    <row r="62" spans="2:7" ht="15.5" x14ac:dyDescent="0.35">
      <c r="B62" s="22" t="s">
        <v>15</v>
      </c>
      <c r="C62" s="21"/>
      <c r="D62" s="21"/>
      <c r="E62" s="21"/>
      <c r="F62" s="21"/>
      <c r="G62" s="21"/>
    </row>
    <row r="63" spans="2:7" x14ac:dyDescent="0.35">
      <c r="B63" s="21"/>
      <c r="C63" s="21"/>
      <c r="D63" s="21"/>
      <c r="E63" s="21"/>
      <c r="F63" s="33"/>
      <c r="G63" s="33"/>
    </row>
    <row r="64" spans="2:7" ht="18.5" x14ac:dyDescent="0.45">
      <c r="B64" s="23"/>
      <c r="C64" s="24">
        <v>2021</v>
      </c>
      <c r="D64" s="24">
        <v>2022</v>
      </c>
      <c r="E64" s="24">
        <v>2023</v>
      </c>
      <c r="F64" s="24">
        <v>2024</v>
      </c>
      <c r="G64" s="24">
        <v>2025</v>
      </c>
    </row>
    <row r="65" spans="2:16" ht="15.5" x14ac:dyDescent="0.35">
      <c r="B65" s="25" t="s">
        <v>7</v>
      </c>
      <c r="C65" s="26">
        <v>2391790580.9200001</v>
      </c>
      <c r="D65" s="26">
        <v>2640156833</v>
      </c>
      <c r="E65" s="26">
        <v>2227160367.0099998</v>
      </c>
      <c r="F65" s="26">
        <v>3194441849.23</v>
      </c>
      <c r="G65" s="26">
        <v>3725154195</v>
      </c>
    </row>
    <row r="66" spans="2:16" ht="15.5" x14ac:dyDescent="0.35">
      <c r="B66" s="25" t="s">
        <v>10</v>
      </c>
      <c r="C66" s="26">
        <v>376302525.74000001</v>
      </c>
      <c r="D66" s="26">
        <v>296692143</v>
      </c>
      <c r="E66" s="26">
        <v>258063419.94000003</v>
      </c>
      <c r="F66" s="26">
        <f>274.64379166*1000000</f>
        <v>274643791.65999997</v>
      </c>
      <c r="G66" s="26">
        <v>318126843</v>
      </c>
    </row>
    <row r="67" spans="2:16" ht="15.5" x14ac:dyDescent="0.35">
      <c r="B67" s="27" t="s">
        <v>11</v>
      </c>
      <c r="C67" s="28">
        <f t="shared" ref="C67:D67" si="4">+C66/C65</f>
        <v>0.15733088370774317</v>
      </c>
      <c r="D67" s="28">
        <f t="shared" si="4"/>
        <v>0.11237671159969306</v>
      </c>
      <c r="E67" s="28">
        <f>+E66/E65</f>
        <v>0.11587105435360028</v>
      </c>
      <c r="F67" s="28">
        <f>+F66/F65</f>
        <v>8.5975517671796439E-2</v>
      </c>
      <c r="G67" s="28">
        <f>+G66/G65</f>
        <v>8.539964424210901E-2</v>
      </c>
    </row>
    <row r="68" spans="2:16" ht="15.5" x14ac:dyDescent="0.35">
      <c r="B68" s="27"/>
      <c r="C68" s="28"/>
      <c r="D68" s="28"/>
      <c r="E68" s="28"/>
      <c r="F68" s="28"/>
      <c r="G68" s="28"/>
    </row>
    <row r="69" spans="2:16" x14ac:dyDescent="0.35">
      <c r="B69" s="34" t="s">
        <v>34</v>
      </c>
      <c r="C69" s="35"/>
      <c r="D69" s="35"/>
      <c r="E69" s="35"/>
      <c r="F69" s="35"/>
      <c r="G69" s="35"/>
      <c r="H69" s="36"/>
      <c r="I69" s="36"/>
      <c r="J69" s="36"/>
      <c r="K69" s="36"/>
      <c r="L69" s="36"/>
      <c r="M69" s="36"/>
      <c r="N69" s="36"/>
      <c r="O69" s="36"/>
      <c r="P69" s="36"/>
    </row>
    <row r="70" spans="2:16" x14ac:dyDescent="0.35">
      <c r="B70" s="36" t="s">
        <v>35</v>
      </c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</row>
    <row r="71" spans="2:16" x14ac:dyDescent="0.35">
      <c r="B71" s="36" t="s">
        <v>36</v>
      </c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</row>
    <row r="72" spans="2:16" x14ac:dyDescent="0.35">
      <c r="B72" s="36" t="s">
        <v>37</v>
      </c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2:16" x14ac:dyDescent="0.35">
      <c r="B73" s="36" t="s">
        <v>38</v>
      </c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</row>
    <row r="74" spans="2:16" x14ac:dyDescent="0.35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</row>
    <row r="75" spans="2:16" x14ac:dyDescent="0.3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</row>
    <row r="76" spans="2:16" x14ac:dyDescent="0.35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</row>
    <row r="77" spans="2:16" x14ac:dyDescent="0.3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3C725D46EF8F4EBA1B5DAEEAEBB92A" ma:contentTypeVersion="13" ma:contentTypeDescription="Crear nuevo documento." ma:contentTypeScope="" ma:versionID="b9f31a26f2d8e87607b0dcf620dc275a">
  <xsd:schema xmlns:xsd="http://www.w3.org/2001/XMLSchema" xmlns:xs="http://www.w3.org/2001/XMLSchema" xmlns:p="http://schemas.microsoft.com/office/2006/metadata/properties" xmlns:ns3="f580b130-020e-42b5-9fb5-d28cd139aa87" targetNamespace="http://schemas.microsoft.com/office/2006/metadata/properties" ma:root="true" ma:fieldsID="9ae9181c396010b74abe657cfcf37302" ns3:_="">
    <xsd:import namespace="f580b130-020e-42b5-9fb5-d28cd139aa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0b130-020e-42b5-9fb5-d28cd139aa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80b130-020e-42b5-9fb5-d28cd139aa87" xsi:nil="true"/>
  </documentManagement>
</p:properties>
</file>

<file path=customXml/itemProps1.xml><?xml version="1.0" encoding="utf-8"?>
<ds:datastoreItem xmlns:ds="http://schemas.openxmlformats.org/officeDocument/2006/customXml" ds:itemID="{9691FDC6-2FE9-47AA-9219-47FE4106A3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5781D4-33C9-4F74-8E56-1885ABEC33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80b130-020e-42b5-9fb5-d28cd139aa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AE6D05-2593-4685-8919-56C34821A7CF}">
  <ds:schemaRefs>
    <ds:schemaRef ds:uri="f580b130-020e-42b5-9fb5-d28cd139aa87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SANTOS BEORLEGUI, JAVIER</cp:lastModifiedBy>
  <cp:revision/>
  <cp:lastPrinted>2023-08-04T06:49:47Z</cp:lastPrinted>
  <dcterms:created xsi:type="dcterms:W3CDTF">2022-03-02T11:36:47Z</dcterms:created>
  <dcterms:modified xsi:type="dcterms:W3CDTF">2026-11-03T09:19:24Z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0x010100093C725D46EF8F4EBA1B5DAEEAEBB92A</vt:lpwstr>
  </property>
</Properties>
</file>